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Economy\News\2025\Mars 2025\"/>
    </mc:Choice>
  </mc:AlternateContent>
  <bookViews>
    <workbookView xWindow="0" yWindow="0" windowWidth="28800" windowHeight="11700"/>
  </bookViews>
  <sheets>
    <sheet name="RPC - F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24" i="1" l="1"/>
  <c r="F22" i="1" l="1"/>
  <c r="F11" i="1"/>
  <c r="D23" i="1" l="1"/>
  <c r="F23" i="1"/>
  <c r="F24" i="1" s="1"/>
  <c r="D22" i="1"/>
  <c r="D17" i="1"/>
  <c r="D16" i="1"/>
  <c r="D18" i="1" l="1"/>
  <c r="D19" i="1" s="1"/>
  <c r="H25" i="1" s="1"/>
  <c r="D24" i="1"/>
  <c r="G22" i="1"/>
  <c r="I22" i="1" l="1"/>
  <c r="G23" i="1"/>
  <c r="I23" i="1" s="1"/>
  <c r="I24" i="1" l="1"/>
  <c r="I27" i="1" s="1"/>
  <c r="H24" i="1" l="1"/>
  <c r="I25" i="1"/>
  <c r="I26" i="1" s="1"/>
</calcChain>
</file>

<file path=xl/sharedStrings.xml><?xml version="1.0" encoding="utf-8"?>
<sst xmlns="http://schemas.openxmlformats.org/spreadsheetml/2006/main" count="38" uniqueCount="37">
  <si>
    <t>CALCUL DE LA REDUCTION POUR LE CAPITAL PROPRE</t>
  </si>
  <si>
    <t>A.</t>
  </si>
  <si>
    <t>DONNEES DE BASE</t>
  </si>
  <si>
    <t>Données</t>
  </si>
  <si>
    <t>Champs à saisir</t>
  </si>
  <si>
    <t>N° de partenaire</t>
  </si>
  <si>
    <t>N° IDE</t>
  </si>
  <si>
    <t>Raison sociale</t>
  </si>
  <si>
    <t>Période fiscale</t>
  </si>
  <si>
    <t>Capital propre imposable total</t>
  </si>
  <si>
    <t>Capital propre imposable dans le canton du Valais</t>
  </si>
  <si>
    <t>Actifs attribués au canton du Valais pris en compte pour le calcul de la réduction /
Participations, prêts et patent box (Valeur fiscalement déterminante)</t>
  </si>
  <si>
    <t>Total des actifs attribués au canton du Valais (Valeur fiscalement déterminante)</t>
  </si>
  <si>
    <t>B.</t>
  </si>
  <si>
    <t>Calcul du taux de la réduction du capital propre</t>
  </si>
  <si>
    <t>Correspondance</t>
  </si>
  <si>
    <t>Actifs attribués au canton du Valais pris en compte pour le calcul de la réduction</t>
  </si>
  <si>
    <t>A7</t>
  </si>
  <si>
    <t>Total des actifs attribués au canton du  Valais (Valeur fiscalement déterminante)</t>
  </si>
  <si>
    <t>A8</t>
  </si>
  <si>
    <t>Proportion du capital propre privilégié</t>
  </si>
  <si>
    <t>B1 / B2</t>
  </si>
  <si>
    <t>Taux de réduction du capital propre</t>
  </si>
  <si>
    <t>90% du B3</t>
  </si>
  <si>
    <t>C.</t>
  </si>
  <si>
    <t>Calcul du montant de la réduction pour le capital propre</t>
  </si>
  <si>
    <t>Capital propre déterminant</t>
  </si>
  <si>
    <t>Part VS%</t>
  </si>
  <si>
    <t>Capital propre Valais</t>
  </si>
  <si>
    <t>Taux</t>
  </si>
  <si>
    <t>Montant d'impôt</t>
  </si>
  <si>
    <t>Capital Palier 1</t>
  </si>
  <si>
    <t>Capital Palier 2</t>
  </si>
  <si>
    <t>Montant d'impôt sur le capital propre avant la réduction</t>
  </si>
  <si>
    <t>Montant de la réduction</t>
  </si>
  <si>
    <t>Ajustement impôt minimum sur le capital</t>
  </si>
  <si>
    <t>Montant d'impôt cantonal sur le capital propre après la réduction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</si>
</sst>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0.000%"/>
    <numFmt numFmtId="166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right"/>
    </xf>
    <xf numFmtId="166" fontId="0" fillId="0" borderId="3" xfId="0" applyNumberFormat="1" applyFill="1" applyBorder="1"/>
    <xf numFmtId="0" fontId="0" fillId="0" borderId="3" xfId="0" applyFont="1" applyFill="1" applyBorder="1" applyAlignment="1">
      <alignment horizontal="center"/>
    </xf>
    <xf numFmtId="165" fontId="0" fillId="0" borderId="3" xfId="0" applyNumberFormat="1" applyFont="1" applyFill="1" applyBorder="1" applyAlignment="1">
      <alignment horizontal="center"/>
    </xf>
    <xf numFmtId="164" fontId="0" fillId="0" borderId="3" xfId="0" applyNumberFormat="1" applyFont="1" applyFill="1" applyBorder="1"/>
    <xf numFmtId="166" fontId="0" fillId="0" borderId="3" xfId="0" applyNumberFormat="1" applyFont="1" applyFill="1" applyBorder="1"/>
    <xf numFmtId="0" fontId="0" fillId="0" borderId="0" xfId="0" applyFont="1"/>
    <xf numFmtId="0" fontId="0" fillId="0" borderId="5" xfId="0" applyFont="1" applyBorder="1" applyAlignment="1">
      <alignment horizontal="center"/>
    </xf>
    <xf numFmtId="0" fontId="0" fillId="6" borderId="6" xfId="0" applyFont="1" applyFill="1" applyBorder="1" applyAlignment="1"/>
    <xf numFmtId="0" fontId="0" fillId="6" borderId="7" xfId="0" applyFont="1" applyFill="1" applyBorder="1" applyAlignment="1"/>
    <xf numFmtId="165" fontId="1" fillId="0" borderId="5" xfId="0" applyNumberFormat="1" applyFont="1" applyFill="1" applyBorder="1" applyAlignment="1">
      <alignment horizontal="center"/>
    </xf>
    <xf numFmtId="166" fontId="1" fillId="0" borderId="3" xfId="0" applyNumberFormat="1" applyFont="1" applyFill="1" applyBorder="1"/>
    <xf numFmtId="0" fontId="2" fillId="0" borderId="3" xfId="0" applyFont="1" applyFill="1" applyBorder="1" applyAlignment="1">
      <alignment horizontal="center"/>
    </xf>
    <xf numFmtId="166" fontId="2" fillId="0" borderId="3" xfId="0" applyNumberFormat="1" applyFont="1" applyFill="1" applyBorder="1"/>
    <xf numFmtId="4" fontId="0" fillId="0" borderId="0" xfId="0" applyNumberFormat="1"/>
    <xf numFmtId="0" fontId="0" fillId="0" borderId="6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166" fontId="5" fillId="0" borderId="3" xfId="0" applyNumberFormat="1" applyFont="1" applyFill="1" applyBorder="1"/>
    <xf numFmtId="0" fontId="1" fillId="0" borderId="0" xfId="0" applyFont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0" fillId="6" borderId="1" xfId="0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64" fontId="0" fillId="3" borderId="1" xfId="0" applyNumberFormat="1" applyFill="1" applyBorder="1" applyAlignment="1" applyProtection="1">
      <alignment horizontal="right" vertical="center"/>
      <protection locked="0"/>
    </xf>
    <xf numFmtId="164" fontId="0" fillId="3" borderId="4" xfId="0" applyNumberFormat="1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164" fontId="0" fillId="3" borderId="3" xfId="0" applyNumberFormat="1" applyFill="1" applyBorder="1" applyAlignment="1" applyProtection="1">
      <alignment horizontal="right" vertical="center"/>
      <protection locked="0"/>
    </xf>
    <xf numFmtId="164" fontId="0" fillId="0" borderId="1" xfId="0" applyNumberFormat="1" applyFill="1" applyBorder="1" applyAlignment="1">
      <alignment horizontal="right"/>
    </xf>
    <xf numFmtId="164" fontId="0" fillId="0" borderId="4" xfId="0" applyNumberFormat="1" applyFill="1" applyBorder="1" applyAlignment="1">
      <alignment horizontal="right"/>
    </xf>
    <xf numFmtId="165" fontId="0" fillId="0" borderId="3" xfId="0" applyNumberForma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left"/>
    </xf>
    <xf numFmtId="164" fontId="0" fillId="0" borderId="1" xfId="0" applyNumberFormat="1" applyFont="1" applyFill="1" applyBorder="1" applyAlignment="1">
      <alignment horizontal="right"/>
    </xf>
    <xf numFmtId="164" fontId="0" fillId="0" borderId="4" xfId="0" applyNumberFormat="1" applyFont="1" applyFill="1" applyBorder="1" applyAlignment="1">
      <alignment horizontal="right"/>
    </xf>
    <xf numFmtId="0" fontId="0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showZeros="0" tabSelected="1" zoomScale="110" zoomScaleNormal="110" workbookViewId="0">
      <selection activeCell="D6" sqref="D6:E6"/>
    </sheetView>
  </sheetViews>
  <sheetFormatPr baseColWidth="10" defaultColWidth="9.140625" defaultRowHeight="15" x14ac:dyDescent="0.25"/>
  <cols>
    <col min="1" max="1" width="4.7109375" customWidth="1"/>
    <col min="2" max="2" width="50.7109375" customWidth="1"/>
    <col min="3" max="3" width="19.7109375" customWidth="1"/>
    <col min="4" max="4" width="16.7109375" customWidth="1"/>
    <col min="5" max="5" width="10.7109375" customWidth="1"/>
    <col min="6" max="6" width="15.7109375" customWidth="1"/>
    <col min="7" max="7" width="20.7109375" customWidth="1"/>
    <col min="8" max="8" width="12.7109375" customWidth="1"/>
    <col min="9" max="9" width="20.7109375" customWidth="1"/>
    <col min="10" max="10" width="27" customWidth="1"/>
  </cols>
  <sheetData>
    <row r="1" spans="1:10" ht="1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1"/>
    </row>
    <row r="2" spans="1:10" ht="1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1"/>
    </row>
    <row r="5" spans="1:10" ht="15" customHeight="1" x14ac:dyDescent="0.25">
      <c r="A5" s="2" t="s">
        <v>1</v>
      </c>
      <c r="B5" s="56" t="s">
        <v>2</v>
      </c>
      <c r="C5" s="56"/>
      <c r="D5" s="57" t="s">
        <v>3</v>
      </c>
      <c r="E5" s="57"/>
      <c r="G5" s="3" t="s">
        <v>4</v>
      </c>
    </row>
    <row r="6" spans="1:10" ht="15" customHeight="1" x14ac:dyDescent="0.25">
      <c r="A6" s="4">
        <v>1</v>
      </c>
      <c r="B6" s="58" t="s">
        <v>5</v>
      </c>
      <c r="C6" s="58"/>
      <c r="D6" s="36"/>
      <c r="E6" s="37"/>
    </row>
    <row r="7" spans="1:10" ht="15" customHeight="1" x14ac:dyDescent="0.25">
      <c r="A7" s="4">
        <v>2</v>
      </c>
      <c r="B7" s="34" t="s">
        <v>6</v>
      </c>
      <c r="C7" s="35"/>
      <c r="D7" s="36"/>
      <c r="E7" s="37"/>
    </row>
    <row r="8" spans="1:10" ht="15" customHeight="1" x14ac:dyDescent="0.25">
      <c r="A8" s="4">
        <v>3</v>
      </c>
      <c r="B8" s="34" t="s">
        <v>7</v>
      </c>
      <c r="C8" s="35"/>
      <c r="D8" s="47"/>
      <c r="E8" s="48"/>
    </row>
    <row r="9" spans="1:10" ht="15" customHeight="1" x14ac:dyDescent="0.25">
      <c r="A9" s="4">
        <v>4</v>
      </c>
      <c r="B9" s="34" t="s">
        <v>8</v>
      </c>
      <c r="C9" s="35"/>
      <c r="D9" s="47"/>
      <c r="E9" s="48"/>
    </row>
    <row r="10" spans="1:10" ht="30" customHeight="1" x14ac:dyDescent="0.25">
      <c r="A10" s="33">
        <v>5</v>
      </c>
      <c r="B10" s="49" t="s">
        <v>9</v>
      </c>
      <c r="C10" s="50"/>
      <c r="D10" s="51"/>
      <c r="E10" s="52"/>
    </row>
    <row r="11" spans="1:10" ht="30" customHeight="1" x14ac:dyDescent="0.25">
      <c r="A11" s="33">
        <v>6</v>
      </c>
      <c r="B11" s="49" t="s">
        <v>10</v>
      </c>
      <c r="C11" s="50"/>
      <c r="D11" s="51"/>
      <c r="E11" s="52"/>
      <c r="F11" s="43" t="str">
        <f>IF(D11&gt;D10,"Le capital propre imposable dans le canton du Valais (A6) ne peut pas être supérieur au capital propre imposable total (A5).","")</f>
        <v/>
      </c>
      <c r="G11" s="44"/>
      <c r="H11" s="44"/>
      <c r="I11" s="44"/>
    </row>
    <row r="12" spans="1:10" ht="30" customHeight="1" x14ac:dyDescent="0.25">
      <c r="A12" s="5">
        <v>7</v>
      </c>
      <c r="B12" s="31" t="s">
        <v>12</v>
      </c>
      <c r="C12" s="32"/>
      <c r="D12" s="59"/>
      <c r="E12" s="59"/>
    </row>
    <row r="13" spans="1:10" ht="30" customHeight="1" x14ac:dyDescent="0.25">
      <c r="A13" s="5">
        <v>8</v>
      </c>
      <c r="B13" s="53" t="s">
        <v>11</v>
      </c>
      <c r="C13" s="54"/>
      <c r="D13" s="59"/>
      <c r="E13" s="59"/>
      <c r="F13" s="41" t="str">
        <f>IF(D13&gt;D12,"Les actifs pris en considération (A8) ne peuvent pas être supérieurs aux actifs attributés au canton du Valais (A7).","")</f>
        <v/>
      </c>
      <c r="G13" s="42"/>
      <c r="H13" s="42"/>
      <c r="I13" s="42"/>
      <c r="J13" s="30"/>
    </row>
    <row r="14" spans="1:10" ht="15" customHeight="1" x14ac:dyDescent="0.25"/>
    <row r="15" spans="1:10" ht="15" customHeight="1" x14ac:dyDescent="0.25">
      <c r="A15" s="7" t="s">
        <v>13</v>
      </c>
      <c r="B15" s="45" t="s">
        <v>14</v>
      </c>
      <c r="C15" s="45"/>
      <c r="D15" s="46" t="s">
        <v>3</v>
      </c>
      <c r="E15" s="46"/>
      <c r="F15" s="8" t="s">
        <v>15</v>
      </c>
    </row>
    <row r="16" spans="1:10" ht="15" customHeight="1" x14ac:dyDescent="0.25">
      <c r="A16" s="4">
        <v>1</v>
      </c>
      <c r="B16" s="34" t="s">
        <v>16</v>
      </c>
      <c r="C16" s="35"/>
      <c r="D16" s="60">
        <f>D13</f>
        <v>0</v>
      </c>
      <c r="E16" s="61"/>
      <c r="F16" s="4" t="s">
        <v>19</v>
      </c>
    </row>
    <row r="17" spans="1:9" ht="15" customHeight="1" x14ac:dyDescent="0.25">
      <c r="A17" s="4">
        <v>2</v>
      </c>
      <c r="B17" s="34" t="s">
        <v>18</v>
      </c>
      <c r="C17" s="35"/>
      <c r="D17" s="60">
        <f>D12</f>
        <v>0</v>
      </c>
      <c r="E17" s="61"/>
      <c r="F17" s="4" t="s">
        <v>17</v>
      </c>
    </row>
    <row r="18" spans="1:9" ht="15" customHeight="1" x14ac:dyDescent="0.25">
      <c r="A18" s="4">
        <v>3</v>
      </c>
      <c r="B18" s="58" t="s">
        <v>20</v>
      </c>
      <c r="C18" s="58"/>
      <c r="D18" s="62">
        <f>IF(D17=0,0,D16/D17)</f>
        <v>0</v>
      </c>
      <c r="E18" s="62"/>
      <c r="F18" s="4" t="s">
        <v>21</v>
      </c>
    </row>
    <row r="19" spans="1:9" ht="15" customHeight="1" x14ac:dyDescent="0.25">
      <c r="A19" s="6">
        <v>4</v>
      </c>
      <c r="B19" s="34" t="s">
        <v>22</v>
      </c>
      <c r="C19" s="35"/>
      <c r="D19" s="62">
        <f>ROUND(D18*0.9,5)</f>
        <v>0</v>
      </c>
      <c r="E19" s="62"/>
      <c r="F19" s="6" t="s">
        <v>23</v>
      </c>
    </row>
    <row r="20" spans="1:9" ht="15" customHeight="1" x14ac:dyDescent="0.25"/>
    <row r="21" spans="1:9" ht="15" customHeight="1" x14ac:dyDescent="0.25">
      <c r="A21" s="9" t="s">
        <v>24</v>
      </c>
      <c r="B21" s="68" t="s">
        <v>25</v>
      </c>
      <c r="C21" s="68"/>
      <c r="D21" s="69" t="s">
        <v>26</v>
      </c>
      <c r="E21" s="69"/>
      <c r="F21" s="10" t="s">
        <v>27</v>
      </c>
      <c r="G21" s="10" t="s">
        <v>28</v>
      </c>
      <c r="H21" s="10" t="s">
        <v>29</v>
      </c>
      <c r="I21" s="10" t="s">
        <v>30</v>
      </c>
    </row>
    <row r="22" spans="1:9" ht="15" customHeight="1" x14ac:dyDescent="0.25">
      <c r="A22" s="4">
        <v>1</v>
      </c>
      <c r="B22" s="34" t="s">
        <v>31</v>
      </c>
      <c r="C22" s="35"/>
      <c r="D22" s="60">
        <f>IF(D10&gt;500000,500000,D10)</f>
        <v>0</v>
      </c>
      <c r="E22" s="61"/>
      <c r="F22" s="11">
        <f>IF(D10=0,0,D11/D10)</f>
        <v>0</v>
      </c>
      <c r="G22" s="12">
        <f>ROUND(D22*F22,-1)</f>
        <v>0</v>
      </c>
      <c r="H22" s="11">
        <v>1E-3</v>
      </c>
      <c r="I22" s="13">
        <f>MROUND(G22*H22,0.05)</f>
        <v>0</v>
      </c>
    </row>
    <row r="23" spans="1:9" ht="15" customHeight="1" x14ac:dyDescent="0.25">
      <c r="A23" s="4">
        <v>2</v>
      </c>
      <c r="B23" s="34" t="s">
        <v>32</v>
      </c>
      <c r="C23" s="35"/>
      <c r="D23" s="60">
        <f>IF(D10&lt;=500000,0,D10-500000)</f>
        <v>0</v>
      </c>
      <c r="E23" s="61"/>
      <c r="F23" s="11">
        <f>F22</f>
        <v>0</v>
      </c>
      <c r="G23" s="12">
        <f>G24-G22</f>
        <v>0</v>
      </c>
      <c r="H23" s="11">
        <v>2.5000000000000001E-3</v>
      </c>
      <c r="I23" s="13">
        <f>MROUND(G23*H23,0.05)</f>
        <v>0</v>
      </c>
    </row>
    <row r="24" spans="1:9" s="18" customFormat="1" ht="15" customHeight="1" x14ac:dyDescent="0.25">
      <c r="A24" s="14">
        <v>3</v>
      </c>
      <c r="B24" s="70" t="s">
        <v>33</v>
      </c>
      <c r="C24" s="70"/>
      <c r="D24" s="71">
        <f>D22+D23</f>
        <v>0</v>
      </c>
      <c r="E24" s="72"/>
      <c r="F24" s="15">
        <f>F23</f>
        <v>0</v>
      </c>
      <c r="G24" s="16">
        <f>D11</f>
        <v>0</v>
      </c>
      <c r="H24" s="15">
        <f>IF(G24=0,0,I24/G24)</f>
        <v>0</v>
      </c>
      <c r="I24" s="17">
        <f>I22+I23</f>
        <v>0</v>
      </c>
    </row>
    <row r="25" spans="1:9" s="18" customFormat="1" ht="15" customHeight="1" x14ac:dyDescent="0.25">
      <c r="A25" s="19">
        <v>4</v>
      </c>
      <c r="B25" s="73" t="s">
        <v>34</v>
      </c>
      <c r="C25" s="73"/>
      <c r="D25" s="20"/>
      <c r="E25" s="21"/>
      <c r="F25" s="21"/>
      <c r="G25" s="21"/>
      <c r="H25" s="22">
        <f>-D19</f>
        <v>0</v>
      </c>
      <c r="I25" s="23">
        <f>-MROUND(I24*-H25,0.05)</f>
        <v>0</v>
      </c>
    </row>
    <row r="26" spans="1:9" s="18" customFormat="1" ht="15" customHeight="1" x14ac:dyDescent="0.25">
      <c r="A26" s="19">
        <v>5</v>
      </c>
      <c r="B26" s="27" t="s">
        <v>35</v>
      </c>
      <c r="C26" s="28"/>
      <c r="D26" s="38"/>
      <c r="E26" s="39"/>
      <c r="F26" s="39"/>
      <c r="G26" s="39"/>
      <c r="H26" s="40"/>
      <c r="I26" s="29">
        <f>IF(G24=0,0,IF(I24+I25&lt;200,I27-(I24+I25),0))</f>
        <v>0</v>
      </c>
    </row>
    <row r="27" spans="1:9" ht="15" customHeight="1" x14ac:dyDescent="0.25">
      <c r="A27" s="24">
        <v>6</v>
      </c>
      <c r="B27" s="63" t="s">
        <v>36</v>
      </c>
      <c r="C27" s="64"/>
      <c r="D27" s="65"/>
      <c r="E27" s="66"/>
      <c r="F27" s="66"/>
      <c r="G27" s="66"/>
      <c r="H27" s="67"/>
      <c r="I27" s="25">
        <f>IF(G24=0,0,IF(I24-MROUND(I24*-H25,0.05)&lt;200,200,I24-MROUND(I24*-H25,0.05)))</f>
        <v>0</v>
      </c>
    </row>
    <row r="29" spans="1:9" x14ac:dyDescent="0.25">
      <c r="I29" s="26"/>
    </row>
  </sheetData>
  <sheetProtection algorithmName="SHA-512" hashValue="XN+c/C4UK+iMVj8cR5uwyw2tsYk8c/zpTC1qn3P0gCLcOdtTVik2vHHkpSetEPu6MIqx2S6oI/oI1EXoTWuwmA==" saltValue="FtRslX5PH85J/J0qCZYSxg==" spinCount="100000" sheet="1" objects="1" scenarios="1"/>
  <mergeCells count="42">
    <mergeCell ref="B18:C18"/>
    <mergeCell ref="D18:E18"/>
    <mergeCell ref="B27:C27"/>
    <mergeCell ref="D27:H27"/>
    <mergeCell ref="B19:C19"/>
    <mergeCell ref="D19:E19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13:E13"/>
    <mergeCell ref="D12:E12"/>
    <mergeCell ref="B16:C16"/>
    <mergeCell ref="D16:E16"/>
    <mergeCell ref="B17:C17"/>
    <mergeCell ref="D17:E17"/>
    <mergeCell ref="A1:I2"/>
    <mergeCell ref="B5:C5"/>
    <mergeCell ref="D5:E5"/>
    <mergeCell ref="B6:C6"/>
    <mergeCell ref="D6:E6"/>
    <mergeCell ref="B7:C7"/>
    <mergeCell ref="D7:E7"/>
    <mergeCell ref="D26:H26"/>
    <mergeCell ref="F13:I13"/>
    <mergeCell ref="F11:I11"/>
    <mergeCell ref="B15:C15"/>
    <mergeCell ref="D15:E15"/>
    <mergeCell ref="B8:C8"/>
    <mergeCell ref="D8:E8"/>
    <mergeCell ref="B9:C9"/>
    <mergeCell ref="D9:E9"/>
    <mergeCell ref="B10:C10"/>
    <mergeCell ref="D10:E10"/>
    <mergeCell ref="B11:C11"/>
    <mergeCell ref="D11:E11"/>
    <mergeCell ref="B13:C13"/>
  </mergeCells>
  <pageMargins left="0.39370078740157483" right="0.39370078740157483" top="0.74803149606299213" bottom="0.74803149606299213" header="0.31496062992125984" footer="0.31496062992125984"/>
  <pageSetup paperSize="9" scale="80" orientation="landscape" r:id="rId1"/>
  <headerFooter>
    <oddFooter>&amp;L&amp;D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RPC - 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MORAND</dc:creator>
  <cp:lastModifiedBy>Giuzzi Nicolina</cp:lastModifiedBy>
  <cp:lastPrinted>2024-05-13T08:22:26Z</cp:lastPrinted>
  <dcterms:created xsi:type="dcterms:W3CDTF">2024-05-07T07:33:32Z</dcterms:created>
  <dcterms:modified xsi:type="dcterms:W3CDTF">2025-03-11T13:46:00Z</dcterms:modified>
</cp:coreProperties>
</file>